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Adani\Desktop\Ariba Services _ 23 24\AMC Contract _ 24-25\Vehicle 24 25 26 27\RFP_Vehicle\"/>
    </mc:Choice>
  </mc:AlternateContent>
  <xr:revisionPtr revIDLastSave="0" documentId="13_ncr:1_{27EBE215-E32B-4160-9B2A-4EAD033519AE}" xr6:coauthVersionLast="47" xr6:coauthVersionMax="47" xr10:uidLastSave="{00000000-0000-0000-0000-000000000000}"/>
  <bookViews>
    <workbookView xWindow="-120" yWindow="-120" windowWidth="20730" windowHeight="11040" tabRatio="819" xr2:uid="{00000000-000D-0000-FFFF-FFFF00000000}"/>
  </bookViews>
  <sheets>
    <sheet name="Diesel Esclation " sheetId="32" r:id="rId1"/>
  </sheets>
  <definedNames>
    <definedName name="_xlnm.Print_Area" localSheetId="0">'Diesel Esclation 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32" l="1"/>
  <c r="D20" i="32" l="1"/>
  <c r="D11" i="32"/>
  <c r="D18" i="32" s="1"/>
  <c r="D21" i="32" s="1"/>
  <c r="D22" i="32" l="1"/>
  <c r="D16" i="32"/>
  <c r="D19" i="32" s="1"/>
  <c r="D23" i="32" l="1"/>
  <c r="D36" i="32"/>
  <c r="D33" i="32"/>
  <c r="D35" i="32" s="1"/>
  <c r="D37" i="32" s="1"/>
</calcChain>
</file>

<file path=xl/sharedStrings.xml><?xml version="1.0" encoding="utf-8"?>
<sst xmlns="http://schemas.openxmlformats.org/spreadsheetml/2006/main" count="66" uniqueCount="45">
  <si>
    <t>Sr. No.</t>
  </si>
  <si>
    <t>Particulars</t>
  </si>
  <si>
    <t>UoM</t>
  </si>
  <si>
    <t>Rs./ Month</t>
  </si>
  <si>
    <t>Rs./ km</t>
  </si>
  <si>
    <t>km/ litre</t>
  </si>
  <si>
    <t>Diesel base rate as per Contract</t>
  </si>
  <si>
    <t>Rs./ litre</t>
  </si>
  <si>
    <t>Nos.</t>
  </si>
  <si>
    <t>km</t>
  </si>
  <si>
    <t>Rs.</t>
  </si>
  <si>
    <t>Mileage as per Contract</t>
  </si>
  <si>
    <t>Km</t>
  </si>
  <si>
    <t>Innova AC - On demand vehicle</t>
  </si>
  <si>
    <t>Rs./ kms</t>
  </si>
  <si>
    <t>Jun'18</t>
  </si>
  <si>
    <t>Average Diesel rate during the month of Jun'18 (Say)</t>
  </si>
  <si>
    <t>Diesel rate variation for the month of Jun'18 ('5' - '4')</t>
  </si>
  <si>
    <t>Cumulative total distance run during the month of Jun'18</t>
  </si>
  <si>
    <t>Total Financial implication of change in diesel
rate during the month of Jun'18, ('7' x '6'÷ '3')
(allowed only if '6' &gt; (+/-) Rs. 2.00/ litre)</t>
  </si>
  <si>
    <t>Hiring Charges for the month of Jun 16, ('1' x '2')</t>
  </si>
  <si>
    <t>Total Amount Payable for Jun'18 ('8'+'9')</t>
  </si>
  <si>
    <t xml:space="preserve">No. of Vehicles </t>
  </si>
  <si>
    <t>Value</t>
  </si>
  <si>
    <t xml:space="preserve">Mileage as per Contract </t>
  </si>
  <si>
    <r>
      <t xml:space="preserve">Hiring charges </t>
    </r>
    <r>
      <rPr>
        <b/>
        <sz val="10"/>
        <rFont val="Adani Regular"/>
      </rPr>
      <t>(Say)</t>
    </r>
  </si>
  <si>
    <r>
      <t xml:space="preserve">Actual running kms per month/ vehicle </t>
    </r>
    <r>
      <rPr>
        <b/>
        <sz val="10"/>
        <rFont val="Adani Regular"/>
      </rPr>
      <t>(Say)</t>
    </r>
  </si>
  <si>
    <t>HSD base rate as per Contract (say)</t>
  </si>
  <si>
    <t>Annexure - V</t>
  </si>
  <si>
    <t>Monthly hiring fix charges (='1'- '3'x'4')</t>
  </si>
  <si>
    <t>Minimum cumulative kms under 'km charges' as per Contract (= '4' x '5')</t>
  </si>
  <si>
    <t xml:space="preserve">Fix KM per month/ vehicle </t>
  </si>
  <si>
    <t>Fix Monthly Hiring Charges, ('2'x'5')</t>
  </si>
  <si>
    <t>KM Charges (=ROUND(''9'/'7',2)</t>
  </si>
  <si>
    <t>Total Financial implication of change in HSD rate during the month (= '12' x '11' ÷ '7')</t>
  </si>
  <si>
    <t xml:space="preserve">Extra km charges  </t>
  </si>
  <si>
    <t xml:space="preserve">Illustration for Financial Implication of HSD Price Variation </t>
  </si>
  <si>
    <t>Monthly rental charges (Say)</t>
  </si>
  <si>
    <t>Cumulative total distance run during the month of April 2024</t>
  </si>
  <si>
    <t>Extra running during April 2024 (over and above contracted running km (= '12' - '6')</t>
  </si>
  <si>
    <t>Total Amount Payable for April'24,
if '16' &gt; 0 then Sum ('14' + '15' + '16' + '17')
if '16' &lt; 0 then Sum ('14' + '15' + '16')</t>
  </si>
  <si>
    <t>Charges for extra km running during the month of April'24 ('13' x '8')</t>
  </si>
  <si>
    <t>Charges for km running during the month of April'24
if '13' &gt; 0 then '12' - '13' x '3'
if '13' &lt; 0 then '12' x '3'</t>
  </si>
  <si>
    <t>HSD rate variation for June'24 (= '10' - '9')</t>
  </si>
  <si>
    <t>Average HSD rate for the month of June'24 (Say)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</si>
</sst>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6">
    <font>
      <sz val="10"/>
      <color theme="1"/>
      <name val="Adani Regular"/>
      <family val="2"/>
    </font>
    <font>
      <sz val="10"/>
      <color theme="1"/>
      <name val="Adani Regular"/>
      <family val="2"/>
    </font>
    <font>
      <b/>
      <sz val="10"/>
      <name val="Adani Regular"/>
    </font>
    <font>
      <sz val="10"/>
      <name val="Adani Regular"/>
    </font>
    <font>
      <b/>
      <sz val="10"/>
      <color theme="1"/>
      <name val="Adani Regular"/>
    </font>
    <font>
      <sz val="10"/>
      <color theme="1"/>
      <name val="Adani 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165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43" fontId="3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164" fontId="3" fillId="0" borderId="1" xfId="1" applyNumberFormat="1" applyFont="1" applyFill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16" fontId="2" fillId="0" borderId="7" xfId="1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43" fontId="3" fillId="0" borderId="7" xfId="2" applyFont="1" applyFill="1" applyBorder="1" applyAlignment="1">
      <alignment vertical="center"/>
    </xf>
    <xf numFmtId="43" fontId="2" fillId="0" borderId="7" xfId="2" applyFont="1" applyFill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vertical="center" wrapText="1"/>
    </xf>
    <xf numFmtId="165" fontId="5" fillId="0" borderId="7" xfId="2" applyNumberFormat="1" applyFont="1" applyFill="1" applyBorder="1" applyAlignment="1">
      <alignment horizontal="center" vertical="center" wrapText="1"/>
    </xf>
    <xf numFmtId="43" fontId="5" fillId="0" borderId="7" xfId="2" applyFont="1" applyFill="1" applyBorder="1" applyAlignment="1">
      <alignment vertical="center"/>
    </xf>
    <xf numFmtId="165" fontId="4" fillId="0" borderId="7" xfId="2" applyNumberFormat="1" applyFont="1" applyFill="1" applyBorder="1" applyAlignment="1">
      <alignment vertical="center"/>
    </xf>
    <xf numFmtId="165" fontId="5" fillId="0" borderId="7" xfId="2" applyNumberFormat="1" applyFont="1" applyFill="1" applyBorder="1" applyAlignment="1">
      <alignment vertical="center"/>
    </xf>
    <xf numFmtId="43" fontId="4" fillId="0" borderId="7" xfId="2" applyFont="1" applyFill="1" applyBorder="1" applyAlignment="1">
      <alignment vertical="center"/>
    </xf>
    <xf numFmtId="43" fontId="5" fillId="0" borderId="7" xfId="2" applyFont="1" applyFill="1" applyBorder="1" applyAlignment="1">
      <alignment horizontal="right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P40"/>
  <sheetViews>
    <sheetView tabSelected="1" view="pageBreakPreview" topLeftCell="A19" zoomScaleNormal="100" zoomScaleSheetLayoutView="100" workbookViewId="0">
      <selection activeCell="B39" sqref="B39"/>
    </sheetView>
  </sheetViews>
  <sheetFormatPr defaultRowHeight="13.5"/>
  <cols>
    <col min="1" max="1" width="7.44140625" style="13" customWidth="1"/>
    <col min="2" max="2" width="63" style="14" customWidth="1"/>
    <col min="3" max="3" width="9.77734375" style="2" customWidth="1"/>
    <col min="4" max="4" width="12.88671875" style="2" customWidth="1"/>
    <col min="5" max="5" width="13.44140625" style="2" customWidth="1"/>
    <col min="6" max="6" width="10.109375" style="2" bestFit="1" customWidth="1"/>
    <col min="7" max="7" width="10.33203125" style="2" bestFit="1" customWidth="1"/>
    <col min="8" max="11" width="8.88671875" style="2"/>
    <col min="12" max="12" width="9.44140625" style="2" bestFit="1" customWidth="1"/>
    <col min="13" max="13" width="9.5546875" style="2" bestFit="1" customWidth="1"/>
    <col min="14" max="14" width="10.5546875" style="2" bestFit="1" customWidth="1"/>
    <col min="15" max="16384" width="8.88671875" style="2"/>
  </cols>
  <sheetData>
    <row r="1" spans="1:16" ht="4.5" customHeight="1">
      <c r="A1" s="40"/>
      <c r="B1" s="41"/>
      <c r="C1" s="41"/>
      <c r="D1" s="42"/>
      <c r="E1" s="1"/>
    </row>
    <row r="2" spans="1:16" ht="14.25" customHeight="1">
      <c r="A2" s="43" t="s">
        <v>28</v>
      </c>
      <c r="B2" s="44"/>
      <c r="C2" s="44"/>
      <c r="D2" s="45"/>
    </row>
    <row r="3" spans="1:16" ht="21" customHeight="1">
      <c r="A3" s="43" t="s">
        <v>36</v>
      </c>
      <c r="B3" s="44"/>
      <c r="C3" s="44"/>
      <c r="D3" s="45"/>
    </row>
    <row r="4" spans="1:16" ht="18" customHeight="1">
      <c r="A4" s="26"/>
      <c r="B4" s="17"/>
      <c r="C4" s="17"/>
      <c r="D4" s="27"/>
    </row>
    <row r="5" spans="1:16" ht="21" customHeight="1">
      <c r="A5" s="28" t="s">
        <v>0</v>
      </c>
      <c r="B5" s="16" t="s">
        <v>1</v>
      </c>
      <c r="C5" s="17" t="s">
        <v>2</v>
      </c>
      <c r="D5" s="29" t="s">
        <v>23</v>
      </c>
    </row>
    <row r="6" spans="1:16" ht="21" customHeight="1">
      <c r="A6" s="30">
        <v>1</v>
      </c>
      <c r="B6" s="38" t="s">
        <v>37</v>
      </c>
      <c r="C6" s="17"/>
      <c r="D6" s="47">
        <v>76000</v>
      </c>
    </row>
    <row r="7" spans="1:16" ht="18" customHeight="1">
      <c r="A7" s="30">
        <v>2</v>
      </c>
      <c r="B7" s="38" t="s">
        <v>29</v>
      </c>
      <c r="C7" s="4" t="s">
        <v>3</v>
      </c>
      <c r="D7" s="48">
        <v>41440</v>
      </c>
      <c r="O7" s="5"/>
      <c r="P7" s="5"/>
    </row>
    <row r="8" spans="1:16" ht="18" customHeight="1">
      <c r="A8" s="31">
        <v>3</v>
      </c>
      <c r="B8" s="38" t="s">
        <v>33</v>
      </c>
      <c r="C8" s="4" t="s">
        <v>4</v>
      </c>
      <c r="D8" s="49">
        <f>95/11</f>
        <v>8.6363636363636367</v>
      </c>
      <c r="F8" s="6"/>
      <c r="G8" s="13"/>
    </row>
    <row r="9" spans="1:16" ht="18" customHeight="1">
      <c r="A9" s="30">
        <v>4</v>
      </c>
      <c r="B9" s="38" t="s">
        <v>31</v>
      </c>
      <c r="C9" s="4" t="s">
        <v>12</v>
      </c>
      <c r="D9" s="50">
        <v>4000</v>
      </c>
    </row>
    <row r="10" spans="1:16" ht="18" customHeight="1">
      <c r="A10" s="30">
        <v>5</v>
      </c>
      <c r="B10" s="38" t="s">
        <v>22</v>
      </c>
      <c r="C10" s="4" t="s">
        <v>8</v>
      </c>
      <c r="D10" s="51">
        <v>1</v>
      </c>
      <c r="G10" s="7"/>
    </row>
    <row r="11" spans="1:16" ht="18" customHeight="1">
      <c r="A11" s="31">
        <v>6</v>
      </c>
      <c r="B11" s="38" t="s">
        <v>30</v>
      </c>
      <c r="C11" s="4" t="s">
        <v>12</v>
      </c>
      <c r="D11" s="51">
        <f>D9*D10</f>
        <v>4000</v>
      </c>
      <c r="F11" s="6"/>
    </row>
    <row r="12" spans="1:16" ht="18" customHeight="1">
      <c r="A12" s="30">
        <v>7</v>
      </c>
      <c r="B12" s="38" t="s">
        <v>24</v>
      </c>
      <c r="C12" s="4" t="s">
        <v>5</v>
      </c>
      <c r="D12" s="52">
        <v>11</v>
      </c>
    </row>
    <row r="13" spans="1:16" ht="18" customHeight="1">
      <c r="A13" s="30">
        <v>8</v>
      </c>
      <c r="B13" s="38" t="s">
        <v>35</v>
      </c>
      <c r="C13" s="4" t="s">
        <v>4</v>
      </c>
      <c r="D13" s="52">
        <v>11.11</v>
      </c>
    </row>
    <row r="14" spans="1:16" ht="18" customHeight="1">
      <c r="A14" s="31">
        <v>9</v>
      </c>
      <c r="B14" s="38" t="s">
        <v>27</v>
      </c>
      <c r="C14" s="4" t="s">
        <v>7</v>
      </c>
      <c r="D14" s="52">
        <v>95</v>
      </c>
    </row>
    <row r="15" spans="1:16" ht="18" customHeight="1">
      <c r="A15" s="30">
        <v>10</v>
      </c>
      <c r="B15" s="38" t="s">
        <v>44</v>
      </c>
      <c r="C15" s="4" t="s">
        <v>7</v>
      </c>
      <c r="D15" s="52">
        <v>96</v>
      </c>
      <c r="F15" s="7"/>
    </row>
    <row r="16" spans="1:16" ht="18" customHeight="1">
      <c r="A16" s="30">
        <v>11</v>
      </c>
      <c r="B16" s="38" t="s">
        <v>43</v>
      </c>
      <c r="C16" s="4" t="s">
        <v>7</v>
      </c>
      <c r="D16" s="49">
        <f>D15-D14</f>
        <v>1</v>
      </c>
      <c r="F16" s="7"/>
      <c r="L16" s="7"/>
      <c r="M16" s="7"/>
      <c r="N16" s="7"/>
    </row>
    <row r="17" spans="1:14" ht="24.75" customHeight="1">
      <c r="A17" s="31">
        <v>12</v>
      </c>
      <c r="B17" s="38" t="s">
        <v>38</v>
      </c>
      <c r="C17" s="4" t="s">
        <v>9</v>
      </c>
      <c r="D17" s="50">
        <v>4100</v>
      </c>
    </row>
    <row r="18" spans="1:14" ht="19.5" customHeight="1">
      <c r="A18" s="30">
        <v>13</v>
      </c>
      <c r="B18" s="38" t="s">
        <v>39</v>
      </c>
      <c r="C18" s="8" t="s">
        <v>9</v>
      </c>
      <c r="D18" s="51">
        <f>D17-D11</f>
        <v>100</v>
      </c>
      <c r="F18" s="6"/>
      <c r="G18" s="7"/>
      <c r="I18" s="7"/>
      <c r="N18" s="7"/>
    </row>
    <row r="19" spans="1:14" ht="21" customHeight="1">
      <c r="A19" s="30">
        <v>14</v>
      </c>
      <c r="B19" s="39" t="s">
        <v>34</v>
      </c>
      <c r="C19" s="8" t="s">
        <v>10</v>
      </c>
      <c r="D19" s="49">
        <f>D17*D16/D$12</f>
        <v>372.72727272727275</v>
      </c>
      <c r="F19" s="7"/>
      <c r="G19" s="7"/>
      <c r="I19" s="7"/>
    </row>
    <row r="20" spans="1:14" ht="19.5" customHeight="1">
      <c r="A20" s="31">
        <v>15</v>
      </c>
      <c r="B20" s="38" t="s">
        <v>32</v>
      </c>
      <c r="C20" s="8" t="s">
        <v>10</v>
      </c>
      <c r="D20" s="53">
        <f>D7*D10</f>
        <v>41440</v>
      </c>
      <c r="F20" s="7"/>
      <c r="G20" s="7"/>
    </row>
    <row r="21" spans="1:14" ht="40.5">
      <c r="A21" s="30">
        <v>16</v>
      </c>
      <c r="B21" s="38" t="s">
        <v>42</v>
      </c>
      <c r="C21" s="8" t="s">
        <v>10</v>
      </c>
      <c r="D21" s="49">
        <f>IF(D18&gt;0,((D17-D18)*D8),(D17*D8))</f>
        <v>34545.454545454544</v>
      </c>
      <c r="E21" s="7"/>
      <c r="F21" s="7"/>
      <c r="G21" s="7"/>
    </row>
    <row r="22" spans="1:14" ht="23.25" customHeight="1">
      <c r="A22" s="30">
        <v>17</v>
      </c>
      <c r="B22" s="38" t="s">
        <v>41</v>
      </c>
      <c r="C22" s="8" t="s">
        <v>10</v>
      </c>
      <c r="D22" s="32">
        <f>D18*D13</f>
        <v>1111</v>
      </c>
      <c r="F22" s="7"/>
      <c r="G22" s="10"/>
      <c r="I22" s="7"/>
    </row>
    <row r="23" spans="1:14" s="1" customFormat="1" ht="43.5" customHeight="1">
      <c r="A23" s="31">
        <v>18</v>
      </c>
      <c r="B23" s="39" t="s">
        <v>40</v>
      </c>
      <c r="C23" s="8" t="s">
        <v>10</v>
      </c>
      <c r="D23" s="33">
        <f>IF(D22&lt;0,SUM(D19,D20,D21),SUM(D19,D20,D21,D22))</f>
        <v>77469.181818181823</v>
      </c>
      <c r="G23" s="11"/>
      <c r="I23" s="12"/>
    </row>
    <row r="24" spans="1:14" ht="14.25" thickBot="1">
      <c r="A24" s="34"/>
      <c r="B24" s="35"/>
      <c r="C24" s="36"/>
      <c r="D24" s="37"/>
      <c r="F24" s="7"/>
      <c r="I24" s="7"/>
    </row>
    <row r="25" spans="1:14" ht="21" hidden="1" customHeight="1">
      <c r="A25" s="46" t="s">
        <v>13</v>
      </c>
      <c r="B25" s="46"/>
      <c r="C25" s="46"/>
      <c r="D25" s="46"/>
    </row>
    <row r="26" spans="1:14" hidden="1">
      <c r="A26" s="15" t="s">
        <v>0</v>
      </c>
      <c r="B26" s="16" t="s">
        <v>1</v>
      </c>
      <c r="C26" s="17" t="s">
        <v>2</v>
      </c>
      <c r="D26" s="18" t="s">
        <v>15</v>
      </c>
    </row>
    <row r="27" spans="1:14" hidden="1">
      <c r="A27" s="15"/>
      <c r="B27" s="16"/>
      <c r="C27" s="17"/>
      <c r="D27" s="18"/>
    </row>
    <row r="28" spans="1:14" ht="19.5" hidden="1" customHeight="1">
      <c r="A28" s="19">
        <v>1</v>
      </c>
      <c r="B28" s="3" t="s">
        <v>25</v>
      </c>
      <c r="C28" s="4" t="s">
        <v>14</v>
      </c>
      <c r="D28" s="20">
        <v>12</v>
      </c>
    </row>
    <row r="29" spans="1:14" ht="19.5" hidden="1" customHeight="1">
      <c r="A29" s="19">
        <v>2</v>
      </c>
      <c r="B29" s="3" t="s">
        <v>26</v>
      </c>
      <c r="C29" s="4" t="s">
        <v>12</v>
      </c>
      <c r="D29" s="21">
        <v>5000</v>
      </c>
    </row>
    <row r="30" spans="1:14" ht="19.5" hidden="1" customHeight="1">
      <c r="A30" s="19">
        <v>3</v>
      </c>
      <c r="B30" s="3" t="s">
        <v>11</v>
      </c>
      <c r="C30" s="4" t="s">
        <v>5</v>
      </c>
      <c r="D30" s="22">
        <v>10</v>
      </c>
    </row>
    <row r="31" spans="1:14" ht="19.5" hidden="1" customHeight="1">
      <c r="A31" s="19">
        <v>4</v>
      </c>
      <c r="B31" s="23" t="s">
        <v>6</v>
      </c>
      <c r="C31" s="4" t="s">
        <v>7</v>
      </c>
      <c r="D31" s="24">
        <v>67.86</v>
      </c>
    </row>
    <row r="32" spans="1:14" ht="19.5" hidden="1" customHeight="1">
      <c r="A32" s="19">
        <v>5</v>
      </c>
      <c r="B32" s="3" t="s">
        <v>16</v>
      </c>
      <c r="C32" s="4" t="s">
        <v>7</v>
      </c>
      <c r="D32" s="24">
        <v>70.45</v>
      </c>
    </row>
    <row r="33" spans="1:4" ht="19.5" hidden="1" customHeight="1">
      <c r="A33" s="19">
        <v>6</v>
      </c>
      <c r="B33" s="3" t="s">
        <v>17</v>
      </c>
      <c r="C33" s="4" t="s">
        <v>7</v>
      </c>
      <c r="D33" s="20">
        <f>D32-D31</f>
        <v>2.5900000000000034</v>
      </c>
    </row>
    <row r="34" spans="1:4" ht="19.5" hidden="1" customHeight="1">
      <c r="A34" s="19">
        <v>7</v>
      </c>
      <c r="B34" s="3" t="s">
        <v>18</v>
      </c>
      <c r="C34" s="4" t="s">
        <v>9</v>
      </c>
      <c r="D34" s="21">
        <v>5000</v>
      </c>
    </row>
    <row r="35" spans="1:4" ht="42.75" hidden="1" customHeight="1">
      <c r="A35" s="19">
        <v>8</v>
      </c>
      <c r="B35" s="3" t="s">
        <v>19</v>
      </c>
      <c r="C35" s="8" t="s">
        <v>10</v>
      </c>
      <c r="D35" s="21">
        <f>IF(ABS(D33)&gt;2,D34*D33/D30,0)</f>
        <v>1295.0000000000016</v>
      </c>
    </row>
    <row r="36" spans="1:4" ht="21.75" hidden="1" customHeight="1">
      <c r="A36" s="19">
        <v>9</v>
      </c>
      <c r="B36" s="3" t="s">
        <v>20</v>
      </c>
      <c r="C36" s="8" t="s">
        <v>10</v>
      </c>
      <c r="D36" s="21">
        <f>D28*D29</f>
        <v>60000</v>
      </c>
    </row>
    <row r="37" spans="1:4" ht="21.75" hidden="1" customHeight="1">
      <c r="A37" s="19">
        <v>10</v>
      </c>
      <c r="B37" s="9" t="s">
        <v>21</v>
      </c>
      <c r="C37" s="16" t="s">
        <v>10</v>
      </c>
      <c r="D37" s="25">
        <f>D35+D36</f>
        <v>61295</v>
      </c>
    </row>
    <row r="38" spans="1:4">
      <c r="D38" s="7"/>
    </row>
    <row r="39" spans="1:4">
      <c r="D39" s="7"/>
    </row>
    <row r="40" spans="1:4">
      <c r="D40" s="7"/>
    </row>
  </sheetData>
  <mergeCells count="4">
    <mergeCell ref="A1:D1"/>
    <mergeCell ref="A3:D3"/>
    <mergeCell ref="A25:D25"/>
    <mergeCell ref="A2:D2"/>
  </mergeCells>
  <pageMargins left="1.1023622047244095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Diesel Esclation </vt:lpstr>
      <vt:lpstr>'Diesel Esclation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Dumbhare</dc:creator>
  <cp:lastModifiedBy>Santosh Parmar</cp:lastModifiedBy>
  <cp:lastPrinted>2021-04-01T11:23:54Z</cp:lastPrinted>
  <dcterms:created xsi:type="dcterms:W3CDTF">2016-01-09T04:49:13Z</dcterms:created>
  <dcterms:modified xsi:type="dcterms:W3CDTF">2024-01-30T10:08:27Z</dcterms:modified>
</cp:coreProperties>
</file>